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90"/>
  </bookViews>
  <sheets>
    <sheet name="Paper-Based Files" sheetId="1" r:id="rId1"/>
    <sheet name="Paper-Based Bound Files" sheetId="2" r:id="rId2"/>
    <sheet name="Microfilm" sheetId="3" r:id="rId3"/>
    <sheet name="Microfich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4" i="4"/>
  <c r="G32" i="4"/>
  <c r="G28" i="4"/>
  <c r="D16" i="4"/>
  <c r="D23" i="4" s="1"/>
  <c r="D16" i="3"/>
  <c r="D23" i="3" s="1"/>
  <c r="E30" i="3" s="1"/>
  <c r="F15" i="3"/>
  <c r="F14" i="3"/>
  <c r="G32" i="3"/>
  <c r="G28" i="3"/>
  <c r="F13" i="3"/>
  <c r="F15" i="2"/>
  <c r="F14" i="2"/>
  <c r="F13" i="2"/>
  <c r="G35" i="2"/>
  <c r="G31" i="2"/>
  <c r="D24" i="2"/>
  <c r="D26" i="1"/>
  <c r="G40" i="1"/>
  <c r="G33" i="1"/>
  <c r="F16" i="1"/>
  <c r="F15" i="1"/>
  <c r="F14" i="1"/>
  <c r="F16" i="2" l="1"/>
  <c r="D25" i="2" s="1"/>
  <c r="D23" i="2" s="1"/>
  <c r="E33" i="2" s="1"/>
  <c r="G33" i="2" s="1"/>
  <c r="E30" i="4"/>
  <c r="G30" i="4" s="1"/>
  <c r="F16" i="4"/>
  <c r="D22" i="4" s="1"/>
  <c r="E31" i="4" s="1"/>
  <c r="G31" i="4" s="1"/>
  <c r="F16" i="3"/>
  <c r="D22" i="3" s="1"/>
  <c r="G30" i="3"/>
  <c r="F17" i="1"/>
  <c r="D27" i="1" s="1"/>
  <c r="D25" i="1" s="1"/>
  <c r="E36" i="1" s="1"/>
  <c r="G36" i="1" s="1"/>
  <c r="D26" i="2" l="1"/>
  <c r="E32" i="2" s="1"/>
  <c r="G32" i="2" s="1"/>
  <c r="E29" i="4"/>
  <c r="G29" i="4" s="1"/>
  <c r="G33" i="4" s="1"/>
  <c r="G34" i="4" s="1"/>
  <c r="E31" i="3"/>
  <c r="G31" i="3" s="1"/>
  <c r="E29" i="3"/>
  <c r="G29" i="3" s="1"/>
  <c r="G33" i="3" s="1"/>
  <c r="G34" i="3" s="1"/>
  <c r="D28" i="1"/>
  <c r="E39" i="1" s="1"/>
  <c r="G39" i="1" s="1"/>
  <c r="E37" i="1"/>
  <c r="G37" i="1" s="1"/>
  <c r="E34" i="2" l="1"/>
  <c r="G34" i="2" s="1"/>
  <c r="G36" i="2" s="1"/>
  <c r="G37" i="2" s="1"/>
  <c r="E38" i="1"/>
  <c r="G38" i="1" s="1"/>
  <c r="E34" i="1"/>
  <c r="G34" i="1" s="1"/>
  <c r="E35" i="1"/>
  <c r="G35" i="1" s="1"/>
  <c r="G41" i="1" l="1"/>
  <c r="G42" i="1" s="1"/>
</calcChain>
</file>

<file path=xl/sharedStrings.xml><?xml version="1.0" encoding="utf-8"?>
<sst xmlns="http://schemas.openxmlformats.org/spreadsheetml/2006/main" count="166" uniqueCount="73">
  <si>
    <t>Volume Specifications</t>
  </si>
  <si>
    <t>Number of Boxes</t>
  </si>
  <si>
    <t>Number of 48" Horizontal Racks</t>
  </si>
  <si>
    <t>Number of Cabinet Drawers</t>
  </si>
  <si>
    <t>X</t>
  </si>
  <si>
    <t>Containment of Documents</t>
  </si>
  <si>
    <t>Document Pages</t>
  </si>
  <si>
    <t>Total Document Pages</t>
  </si>
  <si>
    <t>Please provide the following:</t>
  </si>
  <si>
    <t>Average Number of Document Pages per File</t>
  </si>
  <si>
    <t>Percentage of Document Pages to the total number of pages with content on both sides</t>
  </si>
  <si>
    <t>Indexing</t>
  </si>
  <si>
    <t xml:space="preserve">Document Classification </t>
  </si>
  <si>
    <t xml:space="preserve">Document Type Identification Required -- 1 = Yes or 0 = No </t>
  </si>
  <si>
    <t>Quality Assurance</t>
  </si>
  <si>
    <t>Final Product Deliverables (DVD or Ext. HD or sFTP)</t>
  </si>
  <si>
    <t>Setup Charges</t>
  </si>
  <si>
    <t>Unit</t>
  </si>
  <si>
    <t>Number of Units</t>
  </si>
  <si>
    <t>Price Per Unit</t>
  </si>
  <si>
    <t>Total Number of Files</t>
  </si>
  <si>
    <t xml:space="preserve">Total Number of Document Pages </t>
  </si>
  <si>
    <t>Total Number of Digital Images</t>
  </si>
  <si>
    <t>Project</t>
  </si>
  <si>
    <t>Digital Image</t>
  </si>
  <si>
    <t>Characters</t>
  </si>
  <si>
    <t>Ext HD</t>
  </si>
  <si>
    <t>Re-Assembly of Document Pages, Partial</t>
  </si>
  <si>
    <t>Number of Index Fields for each file, up to 20 characters per index field</t>
  </si>
  <si>
    <t>Pricing Chart</t>
  </si>
  <si>
    <t>Services</t>
  </si>
  <si>
    <t>Digitization Services -- Letter/Legal Size Paper-Based Source Material</t>
  </si>
  <si>
    <t>Total Service Charges</t>
  </si>
  <si>
    <t>Service Line Charge</t>
  </si>
  <si>
    <t>Charge per Digital Image</t>
  </si>
  <si>
    <t xml:space="preserve">Please fill in the following boxes </t>
  </si>
  <si>
    <t>Volume Statistics Results</t>
  </si>
  <si>
    <t>Number of Document Pages per File</t>
  </si>
  <si>
    <t>Average Number of Bound Document Pages per File</t>
  </si>
  <si>
    <t>Number of Index Fields for each bound file, up to 20 characters per index field</t>
  </si>
  <si>
    <t>Total Number of Bound Files</t>
  </si>
  <si>
    <t>Number of Document Pages per Bound  File</t>
  </si>
  <si>
    <t>Pricing Model  -- Paper-Based, bound Records</t>
  </si>
  <si>
    <t>Pricing Model  -- Microfilm Digitization</t>
  </si>
  <si>
    <t>Number of Reels, 16mm x 100'</t>
  </si>
  <si>
    <t>Number of Reels, 35mm x 100'</t>
  </si>
  <si>
    <t>Number of Reels, 16mm x 205'</t>
  </si>
  <si>
    <t>Number of Index Fields for each bound file, up to 30 characters per index field</t>
  </si>
  <si>
    <t>Total Number of Files within each Reel</t>
  </si>
  <si>
    <t>Pricing Model  -- Microfiche Digitization</t>
  </si>
  <si>
    <t>This pricing model should be utilized for microfiche source material</t>
  </si>
  <si>
    <t>Number of Jacketed Fiche, 16mm, 3 x 5 cards</t>
  </si>
  <si>
    <t>Number of COM Cards</t>
  </si>
  <si>
    <t>Total Digital Images</t>
  </si>
  <si>
    <t>Number of Index Fields for each Fiche Card (Albeit Jacketed or COM), up to 30 characters per index field</t>
  </si>
  <si>
    <t>Digital Images</t>
  </si>
  <si>
    <t>Digitization Services -- Microfiche Source Material</t>
  </si>
  <si>
    <t xml:space="preserve">Please fill in the following shaded boxes </t>
  </si>
  <si>
    <t>This pricing model should be utilized for Records that are on microfilm media</t>
  </si>
  <si>
    <t>Digitization Services -- Microfilm Media</t>
  </si>
  <si>
    <t>Scan Conversion* -- Microfilm Reels</t>
  </si>
  <si>
    <t>Scan Conversion* -- Letter/Legal Size Bound</t>
  </si>
  <si>
    <t>Digitization Services -- Bound Letter/Legal Size Paper-Based Source Material</t>
  </si>
  <si>
    <t>This pricing model should be utilized for files that have loose letter/legal size, document pages within a file folder (Document pages that can be removed from containment)</t>
  </si>
  <si>
    <t xml:space="preserve">Please fill in the following shaded boxes only: </t>
  </si>
  <si>
    <t>Please fill in the following shaded boxes only:</t>
  </si>
  <si>
    <t>Scan Conversion* -- Microfiche Reels</t>
  </si>
  <si>
    <t>Preparation of Files/Documents</t>
  </si>
  <si>
    <t>Scan Conversion* -- Letter/Legal Size, Unbound</t>
  </si>
  <si>
    <t>Pricing Model  -- Paper-Based Letter/Legal Size Unbound Records</t>
  </si>
  <si>
    <t>This pricing model should be utilized for Records that have letter/legal size, document pages within a bound file (cannot remove the document pages from bindings)</t>
  </si>
  <si>
    <t xml:space="preserve">Calculations are estimates, based on normal, typical Imaging Project Specifications </t>
  </si>
  <si>
    <t>Calculations are estimates, based on normal, typical Imaging Project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</si>
</sst>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&quot;$&quot;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8" fontId="1" fillId="0" borderId="3" xfId="0" applyNumberFormat="1" applyFont="1" applyBorder="1"/>
    <xf numFmtId="165" fontId="1" fillId="0" borderId="1" xfId="0" applyNumberFormat="1" applyFon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6" xfId="0" applyNumberFormat="1" applyFill="1" applyBorder="1"/>
    <xf numFmtId="0" fontId="1" fillId="3" borderId="7" xfId="0" applyFont="1" applyFill="1" applyBorder="1"/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8" fontId="0" fillId="3" borderId="8" xfId="0" applyNumberFormat="1" applyFill="1" applyBorder="1"/>
    <xf numFmtId="0" fontId="1" fillId="4" borderId="7" xfId="0" applyFont="1" applyFill="1" applyBorder="1"/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8" fontId="0" fillId="4" borderId="8" xfId="0" applyNumberFormat="1" applyFill="1" applyBorder="1"/>
    <xf numFmtId="0" fontId="1" fillId="4" borderId="9" xfId="0" applyFont="1" applyFill="1" applyBorder="1"/>
    <xf numFmtId="0" fontId="0" fillId="4" borderId="10" xfId="0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8" fontId="0" fillId="4" borderId="11" xfId="0" applyNumberFormat="1" applyFill="1" applyBorder="1"/>
    <xf numFmtId="0" fontId="0" fillId="0" borderId="0" xfId="0" applyFill="1"/>
    <xf numFmtId="0" fontId="6" fillId="0" borderId="0" xfId="0" applyFont="1"/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2"/>
  <sheetViews>
    <sheetView tabSelected="1" workbookViewId="0">
      <selection activeCell="K4" sqref="K4"/>
    </sheetView>
  </sheetViews>
  <sheetFormatPr defaultRowHeight="15" x14ac:dyDescent="0.25"/>
  <cols>
    <col min="3" max="3" width="42.7109375" customWidth="1"/>
    <col min="4" max="4" width="14.7109375" customWidth="1"/>
    <col min="5" max="5" width="10.28515625" customWidth="1"/>
    <col min="6" max="6" width="15.42578125" customWidth="1"/>
    <col min="7" max="7" width="12.7109375" customWidth="1"/>
  </cols>
  <sheetData>
    <row r="4" spans="2:6" ht="31.5" x14ac:dyDescent="0.5">
      <c r="B4" s="42" t="s">
        <v>69</v>
      </c>
      <c r="C4" s="41"/>
      <c r="D4" s="41"/>
      <c r="E4" s="41"/>
      <c r="F4" s="41"/>
    </row>
    <row r="7" spans="2:6" ht="18.75" x14ac:dyDescent="0.3">
      <c r="B7" s="10" t="s">
        <v>63</v>
      </c>
    </row>
    <row r="8" spans="2:6" ht="15.75" x14ac:dyDescent="0.25">
      <c r="B8" s="37" t="s">
        <v>71</v>
      </c>
    </row>
    <row r="9" spans="2:6" ht="15.75" x14ac:dyDescent="0.25">
      <c r="B9" s="37" t="s">
        <v>64</v>
      </c>
    </row>
    <row r="10" spans="2:6" ht="15.75" x14ac:dyDescent="0.25">
      <c r="B10" s="37"/>
    </row>
    <row r="12" spans="2:6" ht="18.75" x14ac:dyDescent="0.3">
      <c r="B12" s="4" t="s">
        <v>0</v>
      </c>
    </row>
    <row r="13" spans="2:6" ht="16.5" thickBot="1" x14ac:dyDescent="0.3">
      <c r="C13" s="9" t="s">
        <v>5</v>
      </c>
      <c r="D13" s="2"/>
      <c r="F13" s="3" t="s">
        <v>6</v>
      </c>
    </row>
    <row r="14" spans="2:6" ht="15.75" thickBot="1" x14ac:dyDescent="0.3">
      <c r="C14" s="1" t="s">
        <v>1</v>
      </c>
      <c r="D14" s="38"/>
      <c r="E14" s="2" t="s">
        <v>4</v>
      </c>
      <c r="F14" s="7">
        <f>D14*2500</f>
        <v>0</v>
      </c>
    </row>
    <row r="15" spans="2:6" ht="15.75" thickBot="1" x14ac:dyDescent="0.3">
      <c r="C15" s="1" t="s">
        <v>2</v>
      </c>
      <c r="D15" s="38"/>
      <c r="E15" s="2" t="s">
        <v>4</v>
      </c>
      <c r="F15" s="7">
        <f t="shared" ref="F15:F16" si="0">D15*2500</f>
        <v>0</v>
      </c>
    </row>
    <row r="16" spans="2:6" ht="15.75" thickBot="1" x14ac:dyDescent="0.3">
      <c r="C16" s="1" t="s">
        <v>3</v>
      </c>
      <c r="D16" s="38"/>
      <c r="E16" s="2" t="s">
        <v>4</v>
      </c>
      <c r="F16" s="40">
        <f t="shared" si="0"/>
        <v>0</v>
      </c>
    </row>
    <row r="17" spans="2:8" x14ac:dyDescent="0.25">
      <c r="F17" s="7">
        <f>SUM(F14:F16)</f>
        <v>0</v>
      </c>
      <c r="G17" s="3" t="s">
        <v>7</v>
      </c>
    </row>
    <row r="19" spans="2:8" ht="15.75" thickBot="1" x14ac:dyDescent="0.3">
      <c r="C19" s="1" t="s">
        <v>8</v>
      </c>
    </row>
    <row r="20" spans="2:8" ht="15.75" thickBot="1" x14ac:dyDescent="0.3">
      <c r="D20" s="38"/>
      <c r="E20" t="s">
        <v>9</v>
      </c>
    </row>
    <row r="21" spans="2:8" ht="15.75" thickBot="1" x14ac:dyDescent="0.3">
      <c r="D21" s="39"/>
      <c r="E21" t="s">
        <v>10</v>
      </c>
    </row>
    <row r="22" spans="2:8" ht="15.75" thickBot="1" x14ac:dyDescent="0.3">
      <c r="D22" s="38"/>
      <c r="E22" t="s">
        <v>13</v>
      </c>
    </row>
    <row r="23" spans="2:8" ht="15.75" thickBot="1" x14ac:dyDescent="0.3">
      <c r="D23" s="38"/>
      <c r="E23" t="s">
        <v>28</v>
      </c>
    </row>
    <row r="24" spans="2:8" ht="15.75" x14ac:dyDescent="0.25">
      <c r="C24" s="9" t="s">
        <v>36</v>
      </c>
      <c r="D24" s="5"/>
    </row>
    <row r="25" spans="2:8" x14ac:dyDescent="0.25">
      <c r="C25" s="1" t="s">
        <v>20</v>
      </c>
      <c r="D25" s="8" t="e">
        <f>D27/D26</f>
        <v>#DIV/0!</v>
      </c>
    </row>
    <row r="26" spans="2:8" x14ac:dyDescent="0.25">
      <c r="C26" s="1" t="s">
        <v>37</v>
      </c>
      <c r="D26" s="8">
        <f>D20</f>
        <v>0</v>
      </c>
    </row>
    <row r="27" spans="2:8" x14ac:dyDescent="0.25">
      <c r="C27" s="1" t="s">
        <v>21</v>
      </c>
      <c r="D27" s="8">
        <f>F17</f>
        <v>0</v>
      </c>
    </row>
    <row r="28" spans="2:8" x14ac:dyDescent="0.25">
      <c r="C28" s="1" t="s">
        <v>22</v>
      </c>
      <c r="D28" s="8">
        <f>D27*((D21/100)+1)</f>
        <v>0</v>
      </c>
    </row>
    <row r="29" spans="2:8" x14ac:dyDescent="0.25">
      <c r="D29" s="5"/>
    </row>
    <row r="30" spans="2:8" ht="18.75" x14ac:dyDescent="0.3">
      <c r="B30" s="4" t="s">
        <v>29</v>
      </c>
    </row>
    <row r="31" spans="2:8" ht="16.5" thickBot="1" x14ac:dyDescent="0.3">
      <c r="C31" s="9" t="s">
        <v>31</v>
      </c>
    </row>
    <row r="32" spans="2:8" ht="32.450000000000003" customHeight="1" thickBot="1" x14ac:dyDescent="0.3">
      <c r="C32" s="11" t="s">
        <v>30</v>
      </c>
      <c r="D32" s="12" t="s">
        <v>17</v>
      </c>
      <c r="E32" s="12" t="s">
        <v>18</v>
      </c>
      <c r="F32" s="12" t="s">
        <v>19</v>
      </c>
      <c r="G32" s="13" t="s">
        <v>33</v>
      </c>
      <c r="H32" s="6"/>
    </row>
    <row r="33" spans="3:11" x14ac:dyDescent="0.25">
      <c r="C33" s="16" t="s">
        <v>16</v>
      </c>
      <c r="D33" s="17" t="s">
        <v>23</v>
      </c>
      <c r="E33" s="18">
        <v>1</v>
      </c>
      <c r="F33" s="19">
        <v>1250</v>
      </c>
      <c r="G33" s="20">
        <f>F33*E33</f>
        <v>1250</v>
      </c>
    </row>
    <row r="34" spans="3:11" x14ac:dyDescent="0.25">
      <c r="C34" s="26" t="s">
        <v>67</v>
      </c>
      <c r="D34" s="27" t="s">
        <v>24</v>
      </c>
      <c r="E34" s="28">
        <f>D28</f>
        <v>0</v>
      </c>
      <c r="F34" s="29">
        <v>0.03</v>
      </c>
      <c r="G34" s="30">
        <f t="shared" ref="G34:G40" si="1">F34*E34</f>
        <v>0</v>
      </c>
    </row>
    <row r="35" spans="3:11" x14ac:dyDescent="0.25">
      <c r="C35" s="21" t="s">
        <v>68</v>
      </c>
      <c r="D35" s="22" t="s">
        <v>24</v>
      </c>
      <c r="E35" s="23">
        <f>D28</f>
        <v>0</v>
      </c>
      <c r="F35" s="24">
        <v>5.8999999999999997E-2</v>
      </c>
      <c r="G35" s="25">
        <f t="shared" si="1"/>
        <v>0</v>
      </c>
    </row>
    <row r="36" spans="3:11" x14ac:dyDescent="0.25">
      <c r="C36" s="26" t="s">
        <v>11</v>
      </c>
      <c r="D36" s="27" t="s">
        <v>25</v>
      </c>
      <c r="E36" s="28" t="e">
        <f>(D23*20)*D25</f>
        <v>#DIV/0!</v>
      </c>
      <c r="F36" s="29">
        <v>7.0000000000000001E-3</v>
      </c>
      <c r="G36" s="30" t="e">
        <f t="shared" si="1"/>
        <v>#DIV/0!</v>
      </c>
    </row>
    <row r="37" spans="3:11" x14ac:dyDescent="0.25">
      <c r="C37" s="21" t="s">
        <v>12</v>
      </c>
      <c r="D37" s="22" t="s">
        <v>24</v>
      </c>
      <c r="E37" s="23">
        <f>(D27/175)*27.5</f>
        <v>0</v>
      </c>
      <c r="F37" s="24">
        <v>1.2E-2</v>
      </c>
      <c r="G37" s="25">
        <f t="shared" si="1"/>
        <v>0</v>
      </c>
    </row>
    <row r="38" spans="3:11" x14ac:dyDescent="0.25">
      <c r="C38" s="26" t="s">
        <v>14</v>
      </c>
      <c r="D38" s="27" t="s">
        <v>24</v>
      </c>
      <c r="E38" s="28">
        <f>D28</f>
        <v>0</v>
      </c>
      <c r="F38" s="29">
        <v>2.9000000000000001E-2</v>
      </c>
      <c r="G38" s="30">
        <f t="shared" si="1"/>
        <v>0</v>
      </c>
    </row>
    <row r="39" spans="3:11" x14ac:dyDescent="0.25">
      <c r="C39" s="21" t="s">
        <v>27</v>
      </c>
      <c r="D39" s="22" t="s">
        <v>24</v>
      </c>
      <c r="E39" s="23">
        <f>D28</f>
        <v>0</v>
      </c>
      <c r="F39" s="24">
        <v>1.4999999999999999E-2</v>
      </c>
      <c r="G39" s="25">
        <f t="shared" si="1"/>
        <v>0</v>
      </c>
      <c r="K39" s="36"/>
    </row>
    <row r="40" spans="3:11" ht="15.75" thickBot="1" x14ac:dyDescent="0.3">
      <c r="C40" s="31" t="s">
        <v>15</v>
      </c>
      <c r="D40" s="32" t="s">
        <v>26</v>
      </c>
      <c r="E40" s="33">
        <v>1</v>
      </c>
      <c r="F40" s="34">
        <v>500</v>
      </c>
      <c r="G40" s="35">
        <f t="shared" si="1"/>
        <v>500</v>
      </c>
    </row>
    <row r="41" spans="3:11" ht="15.75" thickBot="1" x14ac:dyDescent="0.3">
      <c r="F41" s="1" t="s">
        <v>32</v>
      </c>
      <c r="G41" s="14" t="e">
        <f>SUM(G33:G40)</f>
        <v>#DIV/0!</v>
      </c>
    </row>
    <row r="42" spans="3:11" ht="15.75" thickBot="1" x14ac:dyDescent="0.3">
      <c r="F42" s="1" t="s">
        <v>34</v>
      </c>
      <c r="G42" s="15" t="e">
        <f>G41/E35</f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7"/>
  <sheetViews>
    <sheetView workbookViewId="0">
      <selection activeCell="J3" sqref="J3"/>
    </sheetView>
  </sheetViews>
  <sheetFormatPr defaultRowHeight="15" x14ac:dyDescent="0.25"/>
  <cols>
    <col min="3" max="3" width="44.42578125" customWidth="1"/>
    <col min="4" max="4" width="11.85546875" customWidth="1"/>
    <col min="5" max="5" width="12" customWidth="1"/>
    <col min="6" max="6" width="12.28515625" customWidth="1"/>
    <col min="7" max="7" width="15" customWidth="1"/>
  </cols>
  <sheetData>
    <row r="3" spans="2:7" ht="31.5" x14ac:dyDescent="0.5">
      <c r="B3" s="42" t="s">
        <v>42</v>
      </c>
    </row>
    <row r="6" spans="2:7" ht="18.75" x14ac:dyDescent="0.3">
      <c r="B6" s="10" t="s">
        <v>70</v>
      </c>
    </row>
    <row r="7" spans="2:7" ht="15.75" x14ac:dyDescent="0.25">
      <c r="B7" s="37" t="s">
        <v>72</v>
      </c>
    </row>
    <row r="8" spans="2:7" ht="15.75" x14ac:dyDescent="0.25">
      <c r="B8" s="37" t="s">
        <v>65</v>
      </c>
    </row>
    <row r="9" spans="2:7" ht="15.75" x14ac:dyDescent="0.25">
      <c r="B9" s="37"/>
    </row>
    <row r="11" spans="2:7" ht="18.75" x14ac:dyDescent="0.3">
      <c r="B11" s="4" t="s">
        <v>0</v>
      </c>
    </row>
    <row r="12" spans="2:7" ht="16.5" thickBot="1" x14ac:dyDescent="0.3">
      <c r="C12" s="9" t="s">
        <v>5</v>
      </c>
      <c r="D12" s="2"/>
      <c r="F12" s="3" t="s">
        <v>6</v>
      </c>
    </row>
    <row r="13" spans="2:7" ht="15.75" thickBot="1" x14ac:dyDescent="0.3">
      <c r="C13" s="1" t="s">
        <v>1</v>
      </c>
      <c r="D13" s="38"/>
      <c r="E13" s="2" t="s">
        <v>4</v>
      </c>
      <c r="F13" s="7">
        <f>D13*2750</f>
        <v>0</v>
      </c>
    </row>
    <row r="14" spans="2:7" ht="15.75" thickBot="1" x14ac:dyDescent="0.3">
      <c r="C14" s="1" t="s">
        <v>2</v>
      </c>
      <c r="D14" s="38"/>
      <c r="E14" s="2" t="s">
        <v>4</v>
      </c>
      <c r="F14" s="7">
        <f>D14*2600</f>
        <v>0</v>
      </c>
    </row>
    <row r="15" spans="2:7" ht="15.75" thickBot="1" x14ac:dyDescent="0.3">
      <c r="C15" s="1" t="s">
        <v>3</v>
      </c>
      <c r="D15" s="38"/>
      <c r="E15" s="2" t="s">
        <v>4</v>
      </c>
      <c r="F15" s="40">
        <f>D15*2675</f>
        <v>0</v>
      </c>
    </row>
    <row r="16" spans="2:7" x14ac:dyDescent="0.25">
      <c r="F16" s="7">
        <f>SUM(F13:F15)</f>
        <v>0</v>
      </c>
      <c r="G16" s="3" t="s">
        <v>7</v>
      </c>
    </row>
    <row r="18" spans="2:8" ht="15.75" thickBot="1" x14ac:dyDescent="0.3">
      <c r="C18" s="1" t="s">
        <v>8</v>
      </c>
    </row>
    <row r="19" spans="2:8" ht="15.75" thickBot="1" x14ac:dyDescent="0.3">
      <c r="D19" s="38"/>
      <c r="E19" t="s">
        <v>38</v>
      </c>
    </row>
    <row r="20" spans="2:8" ht="15.75" thickBot="1" x14ac:dyDescent="0.3">
      <c r="D20" s="39"/>
      <c r="E20" t="s">
        <v>10</v>
      </c>
    </row>
    <row r="21" spans="2:8" ht="15.75" thickBot="1" x14ac:dyDescent="0.3">
      <c r="D21" s="38"/>
      <c r="E21" t="s">
        <v>39</v>
      </c>
    </row>
    <row r="22" spans="2:8" ht="15.75" x14ac:dyDescent="0.25">
      <c r="C22" s="9" t="s">
        <v>36</v>
      </c>
      <c r="D22" s="5"/>
    </row>
    <row r="23" spans="2:8" x14ac:dyDescent="0.25">
      <c r="C23" s="1" t="s">
        <v>40</v>
      </c>
      <c r="D23" s="8" t="e">
        <f>D25/D24</f>
        <v>#DIV/0!</v>
      </c>
    </row>
    <row r="24" spans="2:8" x14ac:dyDescent="0.25">
      <c r="C24" s="1" t="s">
        <v>41</v>
      </c>
      <c r="D24" s="8">
        <f>D19</f>
        <v>0</v>
      </c>
    </row>
    <row r="25" spans="2:8" x14ac:dyDescent="0.25">
      <c r="C25" s="1" t="s">
        <v>21</v>
      </c>
      <c r="D25" s="8">
        <f>F16</f>
        <v>0</v>
      </c>
    </row>
    <row r="26" spans="2:8" x14ac:dyDescent="0.25">
      <c r="C26" s="1" t="s">
        <v>22</v>
      </c>
      <c r="D26" s="8">
        <f>D25*((D20/100)+1)</f>
        <v>0</v>
      </c>
    </row>
    <row r="27" spans="2:8" x14ac:dyDescent="0.25">
      <c r="D27" s="5"/>
    </row>
    <row r="28" spans="2:8" ht="18.75" x14ac:dyDescent="0.3">
      <c r="B28" s="4" t="s">
        <v>29</v>
      </c>
    </row>
    <row r="29" spans="2:8" ht="16.5" thickBot="1" x14ac:dyDescent="0.3">
      <c r="C29" s="9" t="s">
        <v>62</v>
      </c>
    </row>
    <row r="30" spans="2:8" ht="32.25" thickBot="1" x14ac:dyDescent="0.3">
      <c r="C30" s="11" t="s">
        <v>30</v>
      </c>
      <c r="D30" s="12" t="s">
        <v>17</v>
      </c>
      <c r="E30" s="12" t="s">
        <v>18</v>
      </c>
      <c r="F30" s="12" t="s">
        <v>19</v>
      </c>
      <c r="G30" s="13" t="s">
        <v>33</v>
      </c>
      <c r="H30" s="6"/>
    </row>
    <row r="31" spans="2:8" x14ac:dyDescent="0.25">
      <c r="C31" s="16" t="s">
        <v>16</v>
      </c>
      <c r="D31" s="17" t="s">
        <v>23</v>
      </c>
      <c r="E31" s="18">
        <v>1</v>
      </c>
      <c r="F31" s="19">
        <v>1250</v>
      </c>
      <c r="G31" s="20">
        <f>F31*E31</f>
        <v>1250</v>
      </c>
    </row>
    <row r="32" spans="2:8" x14ac:dyDescent="0.25">
      <c r="C32" s="21" t="s">
        <v>61</v>
      </c>
      <c r="D32" s="22" t="s">
        <v>24</v>
      </c>
      <c r="E32" s="23">
        <f>D26</f>
        <v>0</v>
      </c>
      <c r="F32" s="24">
        <v>0.30599999999999999</v>
      </c>
      <c r="G32" s="25">
        <f t="shared" ref="G32:G35" si="0">F32*E32</f>
        <v>0</v>
      </c>
    </row>
    <row r="33" spans="3:7" x14ac:dyDescent="0.25">
      <c r="C33" s="26" t="s">
        <v>11</v>
      </c>
      <c r="D33" s="27" t="s">
        <v>25</v>
      </c>
      <c r="E33" s="28" t="e">
        <f>(D21*20)*D23</f>
        <v>#DIV/0!</v>
      </c>
      <c r="F33" s="29">
        <v>7.0000000000000001E-3</v>
      </c>
      <c r="G33" s="30" t="e">
        <f t="shared" si="0"/>
        <v>#DIV/0!</v>
      </c>
    </row>
    <row r="34" spans="3:7" x14ac:dyDescent="0.25">
      <c r="C34" s="26" t="s">
        <v>14</v>
      </c>
      <c r="D34" s="27" t="s">
        <v>24</v>
      </c>
      <c r="E34" s="28">
        <f>D26</f>
        <v>0</v>
      </c>
      <c r="F34" s="29">
        <v>2.9000000000000001E-2</v>
      </c>
      <c r="G34" s="30">
        <f t="shared" si="0"/>
        <v>0</v>
      </c>
    </row>
    <row r="35" spans="3:7" ht="15.75" thickBot="1" x14ac:dyDescent="0.3">
      <c r="C35" s="31" t="s">
        <v>15</v>
      </c>
      <c r="D35" s="32" t="s">
        <v>26</v>
      </c>
      <c r="E35" s="33">
        <v>1</v>
      </c>
      <c r="F35" s="34">
        <v>500</v>
      </c>
      <c r="G35" s="35">
        <f t="shared" si="0"/>
        <v>500</v>
      </c>
    </row>
    <row r="36" spans="3:7" ht="15.75" thickBot="1" x14ac:dyDescent="0.3">
      <c r="F36" s="1" t="s">
        <v>32</v>
      </c>
      <c r="G36" s="14" t="e">
        <f>SUM(G31:G35)</f>
        <v>#DIV/0!</v>
      </c>
    </row>
    <row r="37" spans="3:7" ht="15.75" thickBot="1" x14ac:dyDescent="0.3">
      <c r="F37" s="1" t="s">
        <v>34</v>
      </c>
      <c r="G37" s="15" t="e">
        <f>G36/E32</f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4"/>
  <sheetViews>
    <sheetView workbookViewId="0">
      <selection activeCell="M3" sqref="M3"/>
    </sheetView>
  </sheetViews>
  <sheetFormatPr defaultRowHeight="15" x14ac:dyDescent="0.25"/>
  <cols>
    <col min="3" max="3" width="44.5703125" customWidth="1"/>
    <col min="4" max="4" width="12" customWidth="1"/>
    <col min="5" max="5" width="13.7109375" customWidth="1"/>
    <col min="6" max="6" width="11.85546875" customWidth="1"/>
    <col min="7" max="7" width="12.5703125" customWidth="1"/>
  </cols>
  <sheetData>
    <row r="3" spans="2:7" ht="31.5" x14ac:dyDescent="0.5">
      <c r="B3" s="42" t="s">
        <v>43</v>
      </c>
    </row>
    <row r="6" spans="2:7" ht="18.75" x14ac:dyDescent="0.3">
      <c r="B6" s="10" t="s">
        <v>58</v>
      </c>
    </row>
    <row r="7" spans="2:7" ht="15.75" x14ac:dyDescent="0.25">
      <c r="B7" s="37" t="s">
        <v>71</v>
      </c>
    </row>
    <row r="8" spans="2:7" ht="15.75" x14ac:dyDescent="0.25">
      <c r="B8" s="37" t="s">
        <v>35</v>
      </c>
    </row>
    <row r="9" spans="2:7" ht="15.75" x14ac:dyDescent="0.25">
      <c r="B9" s="37"/>
    </row>
    <row r="11" spans="2:7" ht="18.75" x14ac:dyDescent="0.3">
      <c r="B11" s="4" t="s">
        <v>0</v>
      </c>
    </row>
    <row r="12" spans="2:7" ht="16.5" thickBot="1" x14ac:dyDescent="0.3">
      <c r="C12" s="9" t="s">
        <v>5</v>
      </c>
      <c r="D12" s="2"/>
      <c r="F12" s="3" t="s">
        <v>55</v>
      </c>
    </row>
    <row r="13" spans="2:7" ht="15.75" thickBot="1" x14ac:dyDescent="0.3">
      <c r="C13" s="1" t="s">
        <v>44</v>
      </c>
      <c r="D13" s="38"/>
      <c r="E13" s="2" t="s">
        <v>4</v>
      </c>
      <c r="F13" s="7">
        <f>D13*2750</f>
        <v>0</v>
      </c>
    </row>
    <row r="14" spans="2:7" ht="15.75" thickBot="1" x14ac:dyDescent="0.3">
      <c r="C14" s="1" t="s">
        <v>46</v>
      </c>
      <c r="D14" s="38"/>
      <c r="E14" s="2" t="s">
        <v>4</v>
      </c>
      <c r="F14" s="7">
        <f>D14*5000</f>
        <v>0</v>
      </c>
    </row>
    <row r="15" spans="2:7" ht="15.75" thickBot="1" x14ac:dyDescent="0.3">
      <c r="C15" s="1" t="s">
        <v>45</v>
      </c>
      <c r="D15" s="38"/>
      <c r="E15" s="2" t="s">
        <v>4</v>
      </c>
      <c r="F15" s="40">
        <f>D15*2400</f>
        <v>0</v>
      </c>
    </row>
    <row r="16" spans="2:7" x14ac:dyDescent="0.25">
      <c r="D16" s="2">
        <f>SUM(D13:D15)</f>
        <v>0</v>
      </c>
      <c r="F16" s="7">
        <f>SUM(F13:F15)</f>
        <v>0</v>
      </c>
      <c r="G16" s="3" t="s">
        <v>53</v>
      </c>
    </row>
    <row r="18" spans="2:8" ht="15.75" thickBot="1" x14ac:dyDescent="0.3">
      <c r="C18" s="1" t="s">
        <v>8</v>
      </c>
    </row>
    <row r="19" spans="2:8" ht="15.75" thickBot="1" x14ac:dyDescent="0.3">
      <c r="D19" s="38"/>
      <c r="E19" t="s">
        <v>47</v>
      </c>
    </row>
    <row r="20" spans="2:8" ht="15.75" thickBot="1" x14ac:dyDescent="0.3">
      <c r="D20" s="38"/>
      <c r="E20" t="s">
        <v>48</v>
      </c>
    </row>
    <row r="21" spans="2:8" ht="15.75" x14ac:dyDescent="0.25">
      <c r="C21" s="9" t="s">
        <v>36</v>
      </c>
      <c r="D21" s="5"/>
    </row>
    <row r="22" spans="2:8" x14ac:dyDescent="0.25">
      <c r="C22" s="1" t="s">
        <v>22</v>
      </c>
      <c r="D22" s="8">
        <f>F16</f>
        <v>0</v>
      </c>
    </row>
    <row r="23" spans="2:8" x14ac:dyDescent="0.25">
      <c r="C23" s="1" t="s">
        <v>20</v>
      </c>
      <c r="D23" s="8">
        <f>D16*D20</f>
        <v>0</v>
      </c>
    </row>
    <row r="24" spans="2:8" x14ac:dyDescent="0.25">
      <c r="D24" s="5"/>
    </row>
    <row r="25" spans="2:8" ht="18.75" x14ac:dyDescent="0.3">
      <c r="B25" s="4" t="s">
        <v>29</v>
      </c>
    </row>
    <row r="26" spans="2:8" ht="16.5" thickBot="1" x14ac:dyDescent="0.3">
      <c r="C26" s="9" t="s">
        <v>59</v>
      </c>
    </row>
    <row r="27" spans="2:8" ht="32.25" thickBot="1" x14ac:dyDescent="0.3">
      <c r="C27" s="11" t="s">
        <v>30</v>
      </c>
      <c r="D27" s="12" t="s">
        <v>17</v>
      </c>
      <c r="E27" s="12" t="s">
        <v>18</v>
      </c>
      <c r="F27" s="12" t="s">
        <v>19</v>
      </c>
      <c r="G27" s="13" t="s">
        <v>33</v>
      </c>
      <c r="H27" s="6"/>
    </row>
    <row r="28" spans="2:8" x14ac:dyDescent="0.25">
      <c r="C28" s="16" t="s">
        <v>16</v>
      </c>
      <c r="D28" s="17" t="s">
        <v>23</v>
      </c>
      <c r="E28" s="18">
        <v>1</v>
      </c>
      <c r="F28" s="19">
        <v>750</v>
      </c>
      <c r="G28" s="20">
        <f>F28*E28</f>
        <v>750</v>
      </c>
    </row>
    <row r="29" spans="2:8" x14ac:dyDescent="0.25">
      <c r="C29" s="21" t="s">
        <v>60</v>
      </c>
      <c r="D29" s="22" t="s">
        <v>24</v>
      </c>
      <c r="E29" s="23">
        <f>D22</f>
        <v>0</v>
      </c>
      <c r="F29" s="24">
        <v>8.0000000000000002E-3</v>
      </c>
      <c r="G29" s="25">
        <f t="shared" ref="G29:G32" si="0">F29*E29</f>
        <v>0</v>
      </c>
    </row>
    <row r="30" spans="2:8" x14ac:dyDescent="0.25">
      <c r="C30" s="26" t="s">
        <v>11</v>
      </c>
      <c r="D30" s="27" t="s">
        <v>25</v>
      </c>
      <c r="E30" s="28">
        <f>(D19*30)*D23</f>
        <v>0</v>
      </c>
      <c r="F30" s="29">
        <v>7.0000000000000001E-3</v>
      </c>
      <c r="G30" s="30">
        <f t="shared" si="0"/>
        <v>0</v>
      </c>
    </row>
    <row r="31" spans="2:8" x14ac:dyDescent="0.25">
      <c r="C31" s="26" t="s">
        <v>14</v>
      </c>
      <c r="D31" s="27" t="s">
        <v>24</v>
      </c>
      <c r="E31" s="28">
        <f>D22</f>
        <v>0</v>
      </c>
      <c r="F31" s="29">
        <v>2.9000000000000001E-2</v>
      </c>
      <c r="G31" s="30">
        <f t="shared" si="0"/>
        <v>0</v>
      </c>
    </row>
    <row r="32" spans="2:8" ht="15.75" thickBot="1" x14ac:dyDescent="0.3">
      <c r="C32" s="31" t="s">
        <v>15</v>
      </c>
      <c r="D32" s="32" t="s">
        <v>26</v>
      </c>
      <c r="E32" s="33">
        <v>1</v>
      </c>
      <c r="F32" s="45">
        <v>500</v>
      </c>
      <c r="G32" s="35">
        <f t="shared" si="0"/>
        <v>500</v>
      </c>
    </row>
    <row r="33" spans="6:7" ht="15.75" thickBot="1" x14ac:dyDescent="0.3">
      <c r="F33" s="1" t="s">
        <v>32</v>
      </c>
      <c r="G33" s="14">
        <f>SUM(G28:G32)</f>
        <v>1250</v>
      </c>
    </row>
    <row r="34" spans="6:7" ht="15.75" thickBot="1" x14ac:dyDescent="0.3">
      <c r="F34" s="1" t="s">
        <v>34</v>
      </c>
      <c r="G34" s="15" t="e">
        <f>G33/E29</f>
        <v>#DIV/0!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4"/>
  <sheetViews>
    <sheetView workbookViewId="0">
      <selection activeCell="G3" sqref="G3"/>
    </sheetView>
  </sheetViews>
  <sheetFormatPr defaultRowHeight="15" x14ac:dyDescent="0.25"/>
  <cols>
    <col min="3" max="3" width="43.42578125" customWidth="1"/>
    <col min="4" max="4" width="14" customWidth="1"/>
    <col min="5" max="6" width="11.85546875" customWidth="1"/>
    <col min="7" max="7" width="12.85546875" customWidth="1"/>
  </cols>
  <sheetData>
    <row r="3" spans="2:7" ht="31.5" x14ac:dyDescent="0.5">
      <c r="B3" s="42" t="s">
        <v>49</v>
      </c>
    </row>
    <row r="6" spans="2:7" ht="18.75" x14ac:dyDescent="0.3">
      <c r="B6" s="10" t="s">
        <v>50</v>
      </c>
    </row>
    <row r="7" spans="2:7" ht="15.75" x14ac:dyDescent="0.25">
      <c r="B7" s="37" t="s">
        <v>72</v>
      </c>
    </row>
    <row r="8" spans="2:7" ht="15.75" x14ac:dyDescent="0.25">
      <c r="B8" s="37"/>
    </row>
    <row r="9" spans="2:7" ht="15.75" x14ac:dyDescent="0.25">
      <c r="B9" s="37" t="s">
        <v>57</v>
      </c>
    </row>
    <row r="10" spans="2:7" ht="15.75" x14ac:dyDescent="0.25">
      <c r="B10" s="37"/>
    </row>
    <row r="12" spans="2:7" ht="18.75" x14ac:dyDescent="0.3">
      <c r="B12" s="4" t="s">
        <v>0</v>
      </c>
    </row>
    <row r="13" spans="2:7" ht="16.5" thickBot="1" x14ac:dyDescent="0.3">
      <c r="C13" s="9" t="s">
        <v>5</v>
      </c>
      <c r="D13" s="2"/>
      <c r="F13" s="3" t="s">
        <v>55</v>
      </c>
    </row>
    <row r="14" spans="2:7" ht="15.75" thickBot="1" x14ac:dyDescent="0.3">
      <c r="C14" s="1" t="s">
        <v>51</v>
      </c>
      <c r="D14" s="44"/>
      <c r="E14" s="2" t="s">
        <v>4</v>
      </c>
      <c r="F14" s="7">
        <f>D14*35</f>
        <v>0</v>
      </c>
    </row>
    <row r="15" spans="2:7" ht="15.75" thickBot="1" x14ac:dyDescent="0.3">
      <c r="C15" s="1" t="s">
        <v>52</v>
      </c>
      <c r="D15" s="38"/>
      <c r="E15" s="2" t="s">
        <v>4</v>
      </c>
      <c r="F15" s="40">
        <f>D15*70</f>
        <v>0</v>
      </c>
    </row>
    <row r="16" spans="2:7" x14ac:dyDescent="0.25">
      <c r="D16" s="2">
        <f>SUM(D14:D15)</f>
        <v>0</v>
      </c>
      <c r="F16" s="7">
        <f>SUM(F14:F15)</f>
        <v>0</v>
      </c>
      <c r="G16" s="3" t="s">
        <v>53</v>
      </c>
    </row>
    <row r="18" spans="2:8" ht="15.75" thickBot="1" x14ac:dyDescent="0.3">
      <c r="C18" s="1" t="s">
        <v>8</v>
      </c>
    </row>
    <row r="19" spans="2:8" ht="15.75" thickBot="1" x14ac:dyDescent="0.3">
      <c r="D19" s="38"/>
      <c r="E19" t="s">
        <v>54</v>
      </c>
    </row>
    <row r="20" spans="2:8" x14ac:dyDescent="0.25">
      <c r="D20" s="43"/>
    </row>
    <row r="21" spans="2:8" ht="15.75" x14ac:dyDescent="0.25">
      <c r="C21" s="9" t="s">
        <v>36</v>
      </c>
      <c r="D21" s="5"/>
    </row>
    <row r="22" spans="2:8" x14ac:dyDescent="0.25">
      <c r="C22" s="1" t="s">
        <v>22</v>
      </c>
      <c r="D22" s="8">
        <f>F16</f>
        <v>0</v>
      </c>
    </row>
    <row r="23" spans="2:8" x14ac:dyDescent="0.25">
      <c r="C23" s="1" t="s">
        <v>20</v>
      </c>
      <c r="D23" s="8">
        <f>D16</f>
        <v>0</v>
      </c>
    </row>
    <row r="24" spans="2:8" x14ac:dyDescent="0.25">
      <c r="D24" s="5"/>
    </row>
    <row r="25" spans="2:8" ht="18.75" x14ac:dyDescent="0.3">
      <c r="B25" s="4" t="s">
        <v>29</v>
      </c>
    </row>
    <row r="26" spans="2:8" ht="16.5" thickBot="1" x14ac:dyDescent="0.3">
      <c r="C26" s="9" t="s">
        <v>56</v>
      </c>
    </row>
    <row r="27" spans="2:8" ht="32.25" thickBot="1" x14ac:dyDescent="0.3">
      <c r="C27" s="11" t="s">
        <v>30</v>
      </c>
      <c r="D27" s="12" t="s">
        <v>17</v>
      </c>
      <c r="E27" s="12" t="s">
        <v>18</v>
      </c>
      <c r="F27" s="12" t="s">
        <v>19</v>
      </c>
      <c r="G27" s="13" t="s">
        <v>33</v>
      </c>
      <c r="H27" s="6"/>
    </row>
    <row r="28" spans="2:8" x14ac:dyDescent="0.25">
      <c r="C28" s="16" t="s">
        <v>16</v>
      </c>
      <c r="D28" s="17" t="s">
        <v>23</v>
      </c>
      <c r="E28" s="18">
        <v>1</v>
      </c>
      <c r="F28" s="19">
        <v>750</v>
      </c>
      <c r="G28" s="20">
        <f>F28*E28</f>
        <v>750</v>
      </c>
    </row>
    <row r="29" spans="2:8" x14ac:dyDescent="0.25">
      <c r="C29" s="21" t="s">
        <v>66</v>
      </c>
      <c r="D29" s="22" t="s">
        <v>24</v>
      </c>
      <c r="E29" s="23">
        <f>D22</f>
        <v>0</v>
      </c>
      <c r="F29" s="24">
        <v>1.7000000000000001E-2</v>
      </c>
      <c r="G29" s="25">
        <f t="shared" ref="G29:G32" si="0">F29*E29</f>
        <v>0</v>
      </c>
    </row>
    <row r="30" spans="2:8" x14ac:dyDescent="0.25">
      <c r="C30" s="26" t="s">
        <v>11</v>
      </c>
      <c r="D30" s="27" t="s">
        <v>25</v>
      </c>
      <c r="E30" s="28">
        <f>(D19*30)*D23</f>
        <v>0</v>
      </c>
      <c r="F30" s="29">
        <v>7.0000000000000001E-3</v>
      </c>
      <c r="G30" s="30">
        <f t="shared" si="0"/>
        <v>0</v>
      </c>
    </row>
    <row r="31" spans="2:8" x14ac:dyDescent="0.25">
      <c r="C31" s="26" t="s">
        <v>14</v>
      </c>
      <c r="D31" s="27" t="s">
        <v>24</v>
      </c>
      <c r="E31" s="28">
        <f>D22</f>
        <v>0</v>
      </c>
      <c r="F31" s="29">
        <v>2.9000000000000001E-2</v>
      </c>
      <c r="G31" s="30">
        <f t="shared" si="0"/>
        <v>0</v>
      </c>
    </row>
    <row r="32" spans="2:8" ht="15.75" thickBot="1" x14ac:dyDescent="0.3">
      <c r="C32" s="31" t="s">
        <v>15</v>
      </c>
      <c r="D32" s="32" t="s">
        <v>26</v>
      </c>
      <c r="E32" s="33">
        <v>1</v>
      </c>
      <c r="F32" s="34">
        <v>500</v>
      </c>
      <c r="G32" s="35">
        <f t="shared" si="0"/>
        <v>500</v>
      </c>
    </row>
    <row r="33" spans="6:7" ht="15.75" thickBot="1" x14ac:dyDescent="0.3">
      <c r="F33" s="1" t="s">
        <v>32</v>
      </c>
      <c r="G33" s="14">
        <f>SUM(G28:G32)</f>
        <v>1250</v>
      </c>
    </row>
    <row r="34" spans="6:7" ht="15.75" thickBot="1" x14ac:dyDescent="0.3">
      <c r="F34" s="1" t="s">
        <v>34</v>
      </c>
      <c r="G34" s="15" t="e">
        <f>G33/E29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Paper-Based Files</vt:lpstr>
      <vt:lpstr>Paper-Based Bound Files</vt:lpstr>
      <vt:lpstr>Microfilm</vt:lpstr>
      <vt:lpstr>Microfiche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2018-11-20T18:46:15Z</dcterms:created>
  <dcterms:modified xsi:type="dcterms:W3CDTF">2019-05-10T14:24:45Z</dcterms:modified>
</cp:coreProperties>
</file>